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524" windowWidth="7692" windowHeight="7428" activeTab="0"/>
  </bookViews>
  <sheets>
    <sheet name="anno" sheetId="1" r:id="rId1"/>
  </sheets>
  <definedNames/>
  <calcPr fullCalcOnLoad="1"/>
</workbook>
</file>

<file path=xl/sharedStrings.xml><?xml version="1.0" encoding="utf-8"?>
<sst xmlns="http://schemas.openxmlformats.org/spreadsheetml/2006/main" count="79" uniqueCount="35">
  <si>
    <t>Paga lorda</t>
  </si>
  <si>
    <t>Tredicesima mensilità</t>
  </si>
  <si>
    <t>Annue 173 ore</t>
  </si>
  <si>
    <t>Permessi retribuiti</t>
  </si>
  <si>
    <t>Annue 16 ore</t>
  </si>
  <si>
    <t>Ex festività</t>
  </si>
  <si>
    <t>Annue 32 ore</t>
  </si>
  <si>
    <t>Totale paga mensile</t>
  </si>
  <si>
    <t>Tfr = Costi totali / 13,5</t>
  </si>
  <si>
    <t>Paga lorda / 13,5</t>
  </si>
  <si>
    <t>Contributi  carico ditta</t>
  </si>
  <si>
    <t>Inail carico ditta</t>
  </si>
  <si>
    <t>Costo ditta mensile</t>
  </si>
  <si>
    <t>Costo ditta orario</t>
  </si>
  <si>
    <t>Media ore annuali lavorate 1832</t>
  </si>
  <si>
    <t>Costo ditta annuo</t>
  </si>
  <si>
    <t>Percentuale 26,93%</t>
  </si>
  <si>
    <t>Incidenza festività (11 g.)</t>
  </si>
  <si>
    <t>Percentuale 4,81%</t>
  </si>
  <si>
    <t>Percentuale  6,9%</t>
  </si>
  <si>
    <t>Percentuale 10%</t>
  </si>
  <si>
    <t xml:space="preserve">Tfr </t>
  </si>
  <si>
    <t xml:space="preserve">Incidenza festività </t>
  </si>
  <si>
    <t>Inps Gest. Separata carico ditta</t>
  </si>
  <si>
    <t>Percentuale 12%</t>
  </si>
  <si>
    <t>Percentuale  6,9% su minimale</t>
  </si>
  <si>
    <t>Compenso lordo</t>
  </si>
  <si>
    <t>Media ore annuali lavorate 1832 [(40x52)-160-88]</t>
  </si>
  <si>
    <t>COSTO ORARIO DIPENDENTI AL __________</t>
  </si>
  <si>
    <t>_______________ (Apprendista)</t>
  </si>
  <si>
    <t>_____________ (Co.co.co.)</t>
  </si>
  <si>
    <t>______________ Operaio liv. D</t>
  </si>
  <si>
    <t>________________ Operaio provetto liv. B</t>
  </si>
  <si>
    <t>Media ore annuali lavorate 1056 (24x44)</t>
  </si>
  <si>
    <t>DITTA ______________ (settore Legno)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</si>
</sst>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3" fillId="0" borderId="10" xfId="0" applyFont="1" applyBorder="1" applyAlignment="1">
      <alignment horizontal="centerContinuous"/>
    </xf>
    <xf numFmtId="0" fontId="43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164" fontId="5" fillId="0" borderId="11" xfId="44" applyNumberFormat="1" applyFont="1" applyBorder="1" applyAlignment="1">
      <alignment/>
    </xf>
    <xf numFmtId="0" fontId="43" fillId="0" borderId="12" xfId="0" applyFont="1" applyBorder="1" applyAlignment="1">
      <alignment/>
    </xf>
    <xf numFmtId="14" fontId="4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1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43" fillId="0" borderId="10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164" fontId="2" fillId="0" borderId="11" xfId="44" applyNumberFormat="1" applyFont="1" applyBorder="1" applyAlignment="1">
      <alignment/>
    </xf>
    <xf numFmtId="164" fontId="2" fillId="0" borderId="11" xfId="44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43" fillId="0" borderId="14" xfId="0" applyFont="1" applyBorder="1" applyAlignment="1">
      <alignment/>
    </xf>
    <xf numFmtId="164" fontId="2" fillId="0" borderId="14" xfId="44" applyNumberFormat="1" applyFont="1" applyBorder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3" fillId="0" borderId="0" xfId="0" applyFont="1" applyBorder="1" applyAlignment="1">
      <alignment/>
    </xf>
    <xf numFmtId="164" fontId="2" fillId="0" borderId="0" xfId="44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3" max="3" width="11.57421875" style="0" customWidth="1"/>
    <col min="4" max="4" width="6.57421875" style="0" customWidth="1"/>
    <col min="5" max="5" width="11.8515625" style="0" customWidth="1"/>
    <col min="7" max="7" width="28.421875" style="0" customWidth="1"/>
  </cols>
  <sheetData>
    <row r="1" spans="1:7" s="35" customFormat="1" ht="15">
      <c r="A1" s="48" t="s">
        <v>34</v>
      </c>
      <c r="B1" s="48"/>
      <c r="C1" s="48"/>
      <c r="D1" s="48"/>
      <c r="E1" s="48"/>
      <c r="F1" s="48"/>
      <c r="G1" s="48"/>
    </row>
    <row r="2" s="3" customFormat="1" ht="13.5"/>
    <row r="3" spans="1:7" s="34" customFormat="1" ht="14.25">
      <c r="A3" s="46" t="s">
        <v>28</v>
      </c>
      <c r="B3" s="47"/>
      <c r="C3" s="47"/>
      <c r="D3" s="47"/>
      <c r="E3" s="47"/>
      <c r="F3" s="47"/>
      <c r="G3" s="47"/>
    </row>
    <row r="4" spans="1:7" s="34" customFormat="1" ht="14.25">
      <c r="A4" s="40"/>
      <c r="B4" s="41"/>
      <c r="C4" s="41"/>
      <c r="D4" s="41"/>
      <c r="E4" s="41"/>
      <c r="F4" s="41"/>
      <c r="G4" s="41"/>
    </row>
    <row r="5" spans="1:7" s="34" customFormat="1" ht="14.25">
      <c r="A5" s="40"/>
      <c r="B5" s="41"/>
      <c r="C5" s="41"/>
      <c r="D5" s="41"/>
      <c r="E5" s="41"/>
      <c r="F5" s="41"/>
      <c r="G5" s="41"/>
    </row>
    <row r="6" spans="1:7" s="3" customFormat="1" ht="13.5">
      <c r="A6" s="4"/>
      <c r="B6" s="4"/>
      <c r="D6" s="5"/>
      <c r="E6" s="6"/>
      <c r="F6" s="7"/>
      <c r="G6" s="8"/>
    </row>
    <row r="7" spans="1:7" s="3" customFormat="1" ht="13.5">
      <c r="A7" s="43" t="s">
        <v>29</v>
      </c>
      <c r="B7" s="44"/>
      <c r="C7" s="44"/>
      <c r="D7" s="44"/>
      <c r="E7" s="44"/>
      <c r="F7" s="44"/>
      <c r="G7" s="45"/>
    </row>
    <row r="8" spans="1:7" s="3" customFormat="1" ht="13.5">
      <c r="A8" s="9" t="s">
        <v>0</v>
      </c>
      <c r="B8" s="10"/>
      <c r="C8" s="11"/>
      <c r="D8" s="12"/>
      <c r="E8" s="13">
        <v>1234</v>
      </c>
      <c r="F8" s="14"/>
      <c r="G8" s="15"/>
    </row>
    <row r="9" spans="1:7" s="3" customFormat="1" ht="13.5">
      <c r="A9" s="16" t="s">
        <v>1</v>
      </c>
      <c r="B9" s="10"/>
      <c r="C9" s="11"/>
      <c r="D9" s="17"/>
      <c r="E9" s="13">
        <f>E8/12</f>
        <v>102.83333333333333</v>
      </c>
      <c r="F9" s="9" t="s">
        <v>2</v>
      </c>
      <c r="G9" s="15"/>
    </row>
    <row r="10" spans="1:7" s="3" customFormat="1" ht="13.5">
      <c r="A10" s="16" t="s">
        <v>3</v>
      </c>
      <c r="B10" s="10"/>
      <c r="D10" s="17"/>
      <c r="E10" s="13">
        <f>((E8/174)*16)/12</f>
        <v>9.455938697318008</v>
      </c>
      <c r="F10" s="9" t="s">
        <v>4</v>
      </c>
      <c r="G10" s="18"/>
    </row>
    <row r="11" spans="1:7" s="3" customFormat="1" ht="13.5">
      <c r="A11" s="16" t="s">
        <v>5</v>
      </c>
      <c r="B11" s="10"/>
      <c r="C11" s="11"/>
      <c r="D11" s="17"/>
      <c r="E11" s="13">
        <f>((E8/174)*32)/12</f>
        <v>18.911877394636015</v>
      </c>
      <c r="F11" s="9" t="s">
        <v>6</v>
      </c>
      <c r="G11" s="18"/>
    </row>
    <row r="12" spans="1:7" s="3" customFormat="1" ht="13.5">
      <c r="A12" s="19" t="s">
        <v>7</v>
      </c>
      <c r="B12" s="10"/>
      <c r="C12" s="11"/>
      <c r="D12" s="17"/>
      <c r="E12" s="13">
        <f>SUM(E8:E11)</f>
        <v>1365.2011494252874</v>
      </c>
      <c r="F12" s="9"/>
      <c r="G12" s="18"/>
    </row>
    <row r="13" spans="1:7" s="3" customFormat="1" ht="13.5">
      <c r="A13" s="9" t="s">
        <v>8</v>
      </c>
      <c r="B13" s="20"/>
      <c r="C13" s="18"/>
      <c r="D13" s="17"/>
      <c r="E13" s="13">
        <f>E12/13.5</f>
        <v>101.12601106853981</v>
      </c>
      <c r="F13" s="9" t="s">
        <v>9</v>
      </c>
      <c r="G13" s="18"/>
    </row>
    <row r="14" spans="1:7" s="36" customFormat="1" ht="12.75">
      <c r="A14" s="9" t="s">
        <v>17</v>
      </c>
      <c r="B14" s="37"/>
      <c r="C14" s="38"/>
      <c r="D14" s="39"/>
      <c r="E14" s="13">
        <f>E8*4.81/100</f>
        <v>59.3554</v>
      </c>
      <c r="F14" s="9" t="s">
        <v>18</v>
      </c>
      <c r="G14" s="38"/>
    </row>
    <row r="15" spans="1:7" s="3" customFormat="1" ht="13.5">
      <c r="A15" s="9" t="s">
        <v>10</v>
      </c>
      <c r="B15" s="20"/>
      <c r="C15" s="18"/>
      <c r="D15" s="17"/>
      <c r="E15" s="13">
        <f>E12*0.1</f>
        <v>136.52011494252875</v>
      </c>
      <c r="F15" s="9" t="s">
        <v>20</v>
      </c>
      <c r="G15" s="18"/>
    </row>
    <row r="16" spans="1:7" s="3" customFormat="1" ht="13.5">
      <c r="A16" s="21" t="s">
        <v>12</v>
      </c>
      <c r="B16" s="1"/>
      <c r="C16" s="2"/>
      <c r="D16" s="17"/>
      <c r="E16" s="22">
        <f>SUM(E12:E15)</f>
        <v>1662.202675436356</v>
      </c>
      <c r="F16" s="9"/>
      <c r="G16" s="18"/>
    </row>
    <row r="17" spans="1:7" s="3" customFormat="1" ht="13.5">
      <c r="A17" s="21" t="s">
        <v>15</v>
      </c>
      <c r="B17" s="1"/>
      <c r="C17" s="2"/>
      <c r="D17" s="17"/>
      <c r="E17" s="23">
        <f>E16*12</f>
        <v>19946.432105236272</v>
      </c>
      <c r="F17" s="9"/>
      <c r="G17" s="18"/>
    </row>
    <row r="18" spans="1:7" s="3" customFormat="1" ht="13.5">
      <c r="A18" s="21" t="s">
        <v>13</v>
      </c>
      <c r="B18" s="1"/>
      <c r="C18" s="2"/>
      <c r="D18" s="17"/>
      <c r="E18" s="22">
        <f>(E16*12)/1832</f>
        <v>10.88779045045648</v>
      </c>
      <c r="F18" s="42" t="s">
        <v>27</v>
      </c>
      <c r="G18" s="18"/>
    </row>
    <row r="19" spans="1:7" s="31" customFormat="1" ht="13.5">
      <c r="A19" s="24"/>
      <c r="B19" s="25"/>
      <c r="C19" s="25"/>
      <c r="D19" s="26"/>
      <c r="E19" s="27"/>
      <c r="F19" s="28"/>
      <c r="G19" s="26"/>
    </row>
    <row r="20" spans="1:7" s="3" customFormat="1" ht="13.5">
      <c r="A20" s="29"/>
      <c r="B20" s="30"/>
      <c r="C20" s="30"/>
      <c r="D20" s="31"/>
      <c r="E20" s="32"/>
      <c r="F20" s="33"/>
      <c r="G20" s="31"/>
    </row>
    <row r="21" spans="1:7" s="3" customFormat="1" ht="13.5">
      <c r="A21" s="43" t="s">
        <v>31</v>
      </c>
      <c r="B21" s="44"/>
      <c r="C21" s="44"/>
      <c r="D21" s="44"/>
      <c r="E21" s="44"/>
      <c r="F21" s="44"/>
      <c r="G21" s="45"/>
    </row>
    <row r="22" spans="1:7" s="3" customFormat="1" ht="13.5">
      <c r="A22" s="9" t="s">
        <v>0</v>
      </c>
      <c r="B22" s="10"/>
      <c r="C22" s="11"/>
      <c r="D22" s="12"/>
      <c r="E22" s="13">
        <v>1399</v>
      </c>
      <c r="F22" s="14"/>
      <c r="G22" s="15"/>
    </row>
    <row r="23" spans="1:7" s="3" customFormat="1" ht="13.5">
      <c r="A23" s="16" t="s">
        <v>1</v>
      </c>
      <c r="B23" s="10"/>
      <c r="C23" s="11"/>
      <c r="D23" s="17"/>
      <c r="E23" s="13">
        <f>E22/12</f>
        <v>116.58333333333333</v>
      </c>
      <c r="F23" s="9" t="s">
        <v>2</v>
      </c>
      <c r="G23" s="15"/>
    </row>
    <row r="24" spans="1:7" s="3" customFormat="1" ht="13.5">
      <c r="A24" s="16" t="s">
        <v>3</v>
      </c>
      <c r="B24" s="10"/>
      <c r="D24" s="17"/>
      <c r="E24" s="13">
        <f>((E22/174)*16)/12</f>
        <v>10.72030651340996</v>
      </c>
      <c r="F24" s="9" t="s">
        <v>4</v>
      </c>
      <c r="G24" s="18"/>
    </row>
    <row r="25" spans="1:7" s="3" customFormat="1" ht="13.5">
      <c r="A25" s="16" t="s">
        <v>5</v>
      </c>
      <c r="B25" s="10"/>
      <c r="C25" s="11"/>
      <c r="D25" s="17"/>
      <c r="E25" s="13">
        <f>((E22/174)*32)/12</f>
        <v>21.44061302681992</v>
      </c>
      <c r="F25" s="9" t="s">
        <v>6</v>
      </c>
      <c r="G25" s="18"/>
    </row>
    <row r="26" spans="1:7" s="3" customFormat="1" ht="13.5">
      <c r="A26" s="19" t="s">
        <v>7</v>
      </c>
      <c r="B26" s="10"/>
      <c r="C26" s="11"/>
      <c r="D26" s="17"/>
      <c r="E26" s="13">
        <f>SUM(E22:E25)</f>
        <v>1547.744252873563</v>
      </c>
      <c r="F26" s="9"/>
      <c r="G26" s="18"/>
    </row>
    <row r="27" spans="1:7" s="3" customFormat="1" ht="13.5">
      <c r="A27" s="9" t="s">
        <v>8</v>
      </c>
      <c r="B27" s="20"/>
      <c r="C27" s="18"/>
      <c r="D27" s="17"/>
      <c r="E27" s="13">
        <f>E26/13.5</f>
        <v>114.64772243507875</v>
      </c>
      <c r="F27" s="9" t="s">
        <v>9</v>
      </c>
      <c r="G27" s="18"/>
    </row>
    <row r="28" spans="1:7" s="36" customFormat="1" ht="12.75">
      <c r="A28" s="9" t="s">
        <v>17</v>
      </c>
      <c r="B28" s="37"/>
      <c r="C28" s="38"/>
      <c r="D28" s="39"/>
      <c r="E28" s="13">
        <f>E22*4.81/100</f>
        <v>67.2919</v>
      </c>
      <c r="F28" s="9" t="s">
        <v>18</v>
      </c>
      <c r="G28" s="38"/>
    </row>
    <row r="29" spans="1:7" s="3" customFormat="1" ht="13.5">
      <c r="A29" s="9" t="s">
        <v>10</v>
      </c>
      <c r="B29" s="20"/>
      <c r="C29" s="18"/>
      <c r="D29" s="17"/>
      <c r="E29" s="13">
        <f>E26*0.2693</f>
        <v>416.8075272988505</v>
      </c>
      <c r="F29" s="9" t="s">
        <v>16</v>
      </c>
      <c r="G29" s="18"/>
    </row>
    <row r="30" spans="1:7" s="3" customFormat="1" ht="13.5">
      <c r="A30" s="9" t="s">
        <v>11</v>
      </c>
      <c r="B30" s="20"/>
      <c r="C30" s="18"/>
      <c r="D30" s="17"/>
      <c r="E30" s="13">
        <f>E26*0.069</f>
        <v>106.79435344827586</v>
      </c>
      <c r="F30" s="9" t="s">
        <v>19</v>
      </c>
      <c r="G30" s="18"/>
    </row>
    <row r="31" spans="1:7" s="3" customFormat="1" ht="13.5">
      <c r="A31" s="21" t="s">
        <v>12</v>
      </c>
      <c r="B31" s="1"/>
      <c r="C31" s="2"/>
      <c r="D31" s="17"/>
      <c r="E31" s="22">
        <f>SUM(E26:E30)</f>
        <v>2253.285756055768</v>
      </c>
      <c r="F31" s="9"/>
      <c r="G31" s="18"/>
    </row>
    <row r="32" spans="1:7" s="3" customFormat="1" ht="13.5">
      <c r="A32" s="21" t="s">
        <v>15</v>
      </c>
      <c r="B32" s="1"/>
      <c r="C32" s="2"/>
      <c r="D32" s="17"/>
      <c r="E32" s="23">
        <f>E31*12</f>
        <v>27039.42907266922</v>
      </c>
      <c r="F32" s="9"/>
      <c r="G32" s="18"/>
    </row>
    <row r="33" spans="1:7" s="3" customFormat="1" ht="13.5">
      <c r="A33" s="21" t="s">
        <v>13</v>
      </c>
      <c r="B33" s="1"/>
      <c r="C33" s="2"/>
      <c r="D33" s="17"/>
      <c r="E33" s="22">
        <f>(E31*12)/1832</f>
        <v>14.759513685954815</v>
      </c>
      <c r="F33" s="9" t="s">
        <v>14</v>
      </c>
      <c r="G33" s="18"/>
    </row>
    <row r="34" spans="1:7" s="3" customFormat="1" ht="13.5">
      <c r="A34" s="29"/>
      <c r="B34" s="30"/>
      <c r="C34" s="30"/>
      <c r="D34" s="31"/>
      <c r="E34" s="32"/>
      <c r="F34" s="33"/>
      <c r="G34" s="31"/>
    </row>
    <row r="35" spans="1:7" s="3" customFormat="1" ht="13.5">
      <c r="A35" s="29"/>
      <c r="B35" s="30"/>
      <c r="C35" s="30"/>
      <c r="D35" s="31"/>
      <c r="E35" s="32"/>
      <c r="F35" s="33"/>
      <c r="G35" s="31"/>
    </row>
    <row r="36" spans="1:7" s="3" customFormat="1" ht="13.5">
      <c r="A36" s="43" t="s">
        <v>32</v>
      </c>
      <c r="B36" s="44"/>
      <c r="C36" s="44"/>
      <c r="D36" s="44"/>
      <c r="E36" s="44"/>
      <c r="F36" s="44"/>
      <c r="G36" s="45"/>
    </row>
    <row r="37" spans="1:7" s="3" customFormat="1" ht="13.5">
      <c r="A37" s="9" t="s">
        <v>0</v>
      </c>
      <c r="B37" s="10"/>
      <c r="C37" s="11"/>
      <c r="D37" s="12"/>
      <c r="E37" s="13">
        <v>1611</v>
      </c>
      <c r="F37" s="14"/>
      <c r="G37" s="15"/>
    </row>
    <row r="38" spans="1:7" s="3" customFormat="1" ht="13.5">
      <c r="A38" s="16" t="s">
        <v>1</v>
      </c>
      <c r="B38" s="10"/>
      <c r="C38" s="11"/>
      <c r="D38" s="17"/>
      <c r="E38" s="13">
        <f>E37/12</f>
        <v>134.25</v>
      </c>
      <c r="F38" s="9" t="s">
        <v>2</v>
      </c>
      <c r="G38" s="15"/>
    </row>
    <row r="39" spans="1:7" s="3" customFormat="1" ht="13.5">
      <c r="A39" s="16" t="s">
        <v>3</v>
      </c>
      <c r="B39" s="10"/>
      <c r="D39" s="17"/>
      <c r="E39" s="13">
        <f>((E37/174)*16)/12</f>
        <v>12.344827586206897</v>
      </c>
      <c r="F39" s="9" t="s">
        <v>4</v>
      </c>
      <c r="G39" s="18"/>
    </row>
    <row r="40" spans="1:7" s="3" customFormat="1" ht="13.5">
      <c r="A40" s="16" t="s">
        <v>5</v>
      </c>
      <c r="B40" s="10"/>
      <c r="C40" s="11"/>
      <c r="D40" s="17"/>
      <c r="E40" s="13">
        <f>((E37/174)*32)/12</f>
        <v>24.689655172413794</v>
      </c>
      <c r="F40" s="9" t="s">
        <v>6</v>
      </c>
      <c r="G40" s="18"/>
    </row>
    <row r="41" spans="1:7" s="3" customFormat="1" ht="13.5">
      <c r="A41" s="19" t="s">
        <v>7</v>
      </c>
      <c r="B41" s="10"/>
      <c r="C41" s="11"/>
      <c r="D41" s="17"/>
      <c r="E41" s="13">
        <f>SUM(E37:E40)</f>
        <v>1782.2844827586207</v>
      </c>
      <c r="F41" s="9"/>
      <c r="G41" s="18"/>
    </row>
    <row r="42" spans="1:7" s="3" customFormat="1" ht="13.5">
      <c r="A42" s="9" t="s">
        <v>8</v>
      </c>
      <c r="B42" s="20"/>
      <c r="C42" s="18"/>
      <c r="D42" s="17"/>
      <c r="E42" s="13">
        <f>E41/13.5</f>
        <v>132.02107279693487</v>
      </c>
      <c r="F42" s="9" t="s">
        <v>9</v>
      </c>
      <c r="G42" s="18"/>
    </row>
    <row r="43" spans="1:7" s="36" customFormat="1" ht="12.75">
      <c r="A43" s="9" t="s">
        <v>17</v>
      </c>
      <c r="B43" s="37"/>
      <c r="C43" s="38"/>
      <c r="D43" s="39"/>
      <c r="E43" s="13">
        <f>E37*4.81/100</f>
        <v>77.4891</v>
      </c>
      <c r="F43" s="9" t="s">
        <v>18</v>
      </c>
      <c r="G43" s="38"/>
    </row>
    <row r="44" spans="1:7" s="3" customFormat="1" ht="13.5">
      <c r="A44" s="9" t="s">
        <v>10</v>
      </c>
      <c r="B44" s="20"/>
      <c r="C44" s="18"/>
      <c r="D44" s="17"/>
      <c r="E44" s="13">
        <f>E41*0.2693</f>
        <v>479.96921120689655</v>
      </c>
      <c r="F44" s="9" t="s">
        <v>16</v>
      </c>
      <c r="G44" s="18"/>
    </row>
    <row r="45" spans="1:7" s="3" customFormat="1" ht="13.5">
      <c r="A45" s="9" t="s">
        <v>11</v>
      </c>
      <c r="B45" s="20"/>
      <c r="C45" s="18"/>
      <c r="D45" s="17"/>
      <c r="E45" s="13">
        <f>E41*0.069</f>
        <v>122.97762931034484</v>
      </c>
      <c r="F45" s="9" t="s">
        <v>19</v>
      </c>
      <c r="G45" s="18"/>
    </row>
    <row r="46" spans="1:7" s="3" customFormat="1" ht="13.5">
      <c r="A46" s="21" t="s">
        <v>12</v>
      </c>
      <c r="B46" s="1"/>
      <c r="C46" s="2"/>
      <c r="D46" s="17"/>
      <c r="E46" s="22">
        <f>SUM(E41:E45)</f>
        <v>2594.7414960727974</v>
      </c>
      <c r="F46" s="9"/>
      <c r="G46" s="18"/>
    </row>
    <row r="47" spans="1:7" s="3" customFormat="1" ht="13.5">
      <c r="A47" s="21" t="s">
        <v>15</v>
      </c>
      <c r="B47" s="1"/>
      <c r="C47" s="2"/>
      <c r="D47" s="17"/>
      <c r="E47" s="23">
        <f>E46*12</f>
        <v>31136.89795287357</v>
      </c>
      <c r="F47" s="9"/>
      <c r="G47" s="18"/>
    </row>
    <row r="48" spans="1:7" s="3" customFormat="1" ht="13.5">
      <c r="A48" s="21" t="s">
        <v>13</v>
      </c>
      <c r="B48" s="1"/>
      <c r="C48" s="2"/>
      <c r="D48" s="17"/>
      <c r="E48" s="22">
        <f>(E46*12)/1832</f>
        <v>16.996123336721382</v>
      </c>
      <c r="F48" s="9" t="s">
        <v>14</v>
      </c>
      <c r="G48" s="18"/>
    </row>
    <row r="49" spans="1:7" s="3" customFormat="1" ht="13.5">
      <c r="A49" s="29"/>
      <c r="B49" s="30"/>
      <c r="C49" s="30"/>
      <c r="D49" s="31"/>
      <c r="E49" s="32"/>
      <c r="F49" s="33"/>
      <c r="G49" s="31"/>
    </row>
    <row r="50" spans="1:7" s="3" customFormat="1" ht="13.5">
      <c r="A50" s="29"/>
      <c r="B50" s="30"/>
      <c r="C50" s="30"/>
      <c r="D50" s="31"/>
      <c r="E50" s="32"/>
      <c r="F50" s="33"/>
      <c r="G50" s="31"/>
    </row>
    <row r="51" spans="1:7" s="3" customFormat="1" ht="13.5">
      <c r="A51" s="43" t="s">
        <v>30</v>
      </c>
      <c r="B51" s="44"/>
      <c r="C51" s="44"/>
      <c r="D51" s="44"/>
      <c r="E51" s="44"/>
      <c r="F51" s="44"/>
      <c r="G51" s="45"/>
    </row>
    <row r="52" spans="1:7" s="3" customFormat="1" ht="13.5">
      <c r="A52" s="9" t="s">
        <v>26</v>
      </c>
      <c r="B52" s="10"/>
      <c r="C52" s="11"/>
      <c r="D52" s="12"/>
      <c r="E52" s="13">
        <v>700</v>
      </c>
      <c r="F52" s="14"/>
      <c r="G52" s="15"/>
    </row>
    <row r="53" spans="1:7" s="3" customFormat="1" ht="13.5">
      <c r="A53" s="16" t="s">
        <v>1</v>
      </c>
      <c r="B53" s="10"/>
      <c r="C53" s="11"/>
      <c r="D53" s="17"/>
      <c r="E53" s="13">
        <v>0</v>
      </c>
      <c r="F53" s="9"/>
      <c r="G53" s="15"/>
    </row>
    <row r="54" spans="1:7" s="3" customFormat="1" ht="13.5">
      <c r="A54" s="16" t="s">
        <v>3</v>
      </c>
      <c r="B54" s="10"/>
      <c r="D54" s="17"/>
      <c r="E54" s="13">
        <v>0</v>
      </c>
      <c r="F54" s="9"/>
      <c r="G54" s="18"/>
    </row>
    <row r="55" spans="1:7" s="3" customFormat="1" ht="13.5">
      <c r="A55" s="16" t="s">
        <v>5</v>
      </c>
      <c r="B55" s="10"/>
      <c r="C55" s="11"/>
      <c r="D55" s="17"/>
      <c r="E55" s="13">
        <v>0</v>
      </c>
      <c r="F55" s="9"/>
      <c r="G55" s="18"/>
    </row>
    <row r="56" spans="1:7" s="3" customFormat="1" ht="13.5">
      <c r="A56" s="19" t="s">
        <v>7</v>
      </c>
      <c r="B56" s="10"/>
      <c r="C56" s="11"/>
      <c r="D56" s="17"/>
      <c r="E56" s="13">
        <f>SUM(E52:E55)</f>
        <v>700</v>
      </c>
      <c r="F56" s="9"/>
      <c r="G56" s="18"/>
    </row>
    <row r="57" spans="1:7" s="3" customFormat="1" ht="13.5">
      <c r="A57" s="9" t="s">
        <v>21</v>
      </c>
      <c r="B57" s="20"/>
      <c r="C57" s="18"/>
      <c r="D57" s="17"/>
      <c r="E57" s="13">
        <v>0</v>
      </c>
      <c r="F57" s="9"/>
      <c r="G57" s="18"/>
    </row>
    <row r="58" spans="1:7" s="36" customFormat="1" ht="12.75">
      <c r="A58" s="9" t="s">
        <v>22</v>
      </c>
      <c r="B58" s="37"/>
      <c r="C58" s="38"/>
      <c r="D58" s="39"/>
      <c r="E58" s="13">
        <v>0</v>
      </c>
      <c r="F58" s="9"/>
      <c r="G58" s="38"/>
    </row>
    <row r="59" spans="1:7" s="3" customFormat="1" ht="13.5">
      <c r="A59" s="9" t="s">
        <v>23</v>
      </c>
      <c r="B59" s="20"/>
      <c r="C59" s="18"/>
      <c r="D59" s="17"/>
      <c r="E59" s="13">
        <f>E56*0.12</f>
        <v>84</v>
      </c>
      <c r="F59" s="9" t="s">
        <v>24</v>
      </c>
      <c r="G59" s="18"/>
    </row>
    <row r="60" spans="1:7" s="3" customFormat="1" ht="13.5">
      <c r="A60" s="9" t="s">
        <v>11</v>
      </c>
      <c r="B60" s="20"/>
      <c r="C60" s="18"/>
      <c r="D60" s="17"/>
      <c r="E60" s="13">
        <f>(14568*0.069/12)*2/3</f>
        <v>55.844</v>
      </c>
      <c r="F60" s="9" t="s">
        <v>25</v>
      </c>
      <c r="G60" s="18"/>
    </row>
    <row r="61" spans="1:7" s="3" customFormat="1" ht="13.5">
      <c r="A61" s="21" t="s">
        <v>12</v>
      </c>
      <c r="B61" s="1"/>
      <c r="C61" s="2"/>
      <c r="D61" s="17"/>
      <c r="E61" s="22">
        <f>SUM(E56:E60)</f>
        <v>839.844</v>
      </c>
      <c r="F61" s="9"/>
      <c r="G61" s="18"/>
    </row>
    <row r="62" spans="1:7" s="3" customFormat="1" ht="13.5">
      <c r="A62" s="21" t="s">
        <v>15</v>
      </c>
      <c r="B62" s="1"/>
      <c r="C62" s="2"/>
      <c r="D62" s="17"/>
      <c r="E62" s="23">
        <f>E61*12</f>
        <v>10078.128</v>
      </c>
      <c r="F62" s="9"/>
      <c r="G62" s="18"/>
    </row>
    <row r="63" spans="1:7" s="3" customFormat="1" ht="13.5">
      <c r="A63" s="21" t="s">
        <v>13</v>
      </c>
      <c r="B63" s="1"/>
      <c r="C63" s="2"/>
      <c r="D63" s="17"/>
      <c r="E63" s="22">
        <f>(E61*12)/1056</f>
        <v>9.543681818181819</v>
      </c>
      <c r="F63" s="9" t="s">
        <v>33</v>
      </c>
      <c r="G63" s="18"/>
    </row>
    <row r="64" spans="1:7" s="3" customFormat="1" ht="13.5">
      <c r="A64" s="29"/>
      <c r="B64" s="30"/>
      <c r="C64" s="30"/>
      <c r="D64" s="31"/>
      <c r="E64" s="32"/>
      <c r="F64" s="33"/>
      <c r="G64" s="31"/>
    </row>
    <row r="65" spans="1:7" s="3" customFormat="1" ht="13.5">
      <c r="A65" s="29"/>
      <c r="B65" s="30"/>
      <c r="C65" s="30"/>
      <c r="D65" s="31"/>
      <c r="E65" s="32"/>
      <c r="F65" s="33"/>
      <c r="G65" s="31"/>
    </row>
  </sheetData>
  <sheetProtection/>
  <mergeCells count="6">
    <mergeCell ref="A7:G7"/>
    <mergeCell ref="A3:G3"/>
    <mergeCell ref="A1:G1"/>
    <mergeCell ref="A21:G21"/>
    <mergeCell ref="A51:G51"/>
    <mergeCell ref="A36:G36"/>
  </mergeCells>
  <printOptions/>
  <pageMargins left="0.7" right="0.7" top="0.75" bottom="0.75" header="0.3" footer="0.3"/>
  <pageSetup horizontalDpi="600" verticalDpi="600" orientation="portrait" paperSize="9" r:id="rId1"/>
  <ignoredErrors>
    <ignoredError sqref="E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2012-10-25T10:50:50Z</cp:lastPrinted>
  <dcterms:created xsi:type="dcterms:W3CDTF">2008-03-29T10:39:26Z</dcterms:created>
  <dcterms:modified xsi:type="dcterms:W3CDTF">2014-02-05T12:06:53Z</dcterms:modified>
  <cp:category/>
  <cp:version/>
  <cp:contentType/>
  <cp:contentStatus/>
</cp:coreProperties>
</file>